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180" activeTab="4"/>
  </bookViews>
  <sheets>
    <sheet name="Flacon 1" sheetId="1" r:id="rId1"/>
    <sheet name="Flacon 2" sheetId="8" r:id="rId2"/>
    <sheet name="Flacon 3" sheetId="9" r:id="rId3"/>
    <sheet name="Flacon 4" sheetId="10" r:id="rId4"/>
    <sheet name="Bonus" sheetId="11" r:id="rId5"/>
  </sheets>
  <definedNames>
    <definedName name="G">Bonus!$B$3</definedName>
  </definedNames>
  <calcPr calcId="152511"/>
</workbook>
</file>

<file path=xl/calcChain.xml><?xml version="1.0" encoding="utf-8"?>
<calcChain xmlns="http://schemas.openxmlformats.org/spreadsheetml/2006/main">
  <c r="G23" i="11" l="1"/>
  <c r="H23" i="11" s="1"/>
  <c r="G22" i="11"/>
  <c r="H22" i="11" s="1"/>
  <c r="G21" i="11"/>
  <c r="H21" i="11" s="1"/>
  <c r="A6" i="1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C6" i="11"/>
  <c r="B6" i="11"/>
  <c r="B7" i="11" s="1"/>
  <c r="C5" i="11"/>
  <c r="A19" i="10"/>
  <c r="B19" i="10" s="1"/>
  <c r="C19" i="10" s="1"/>
  <c r="A18" i="10"/>
  <c r="B18" i="10" s="1"/>
  <c r="C18" i="10" s="1"/>
  <c r="A19" i="9"/>
  <c r="B19" i="9" s="1"/>
  <c r="C19" i="9" s="1"/>
  <c r="A18" i="9"/>
  <c r="B18" i="9" s="1"/>
  <c r="C18" i="9" s="1"/>
  <c r="A19" i="8"/>
  <c r="B19" i="8" s="1"/>
  <c r="C19" i="8" s="1"/>
  <c r="A18" i="8"/>
  <c r="B18" i="8" s="1"/>
  <c r="C18" i="8" s="1"/>
  <c r="A19" i="1"/>
  <c r="B19" i="1" s="1"/>
  <c r="C19" i="1" s="1"/>
  <c r="A18" i="1"/>
  <c r="B18" i="1" s="1"/>
  <c r="C18" i="1" s="1"/>
  <c r="D12" i="10"/>
  <c r="D11" i="10"/>
  <c r="D10" i="10"/>
  <c r="D9" i="10"/>
  <c r="D8" i="10"/>
  <c r="D7" i="10"/>
  <c r="D6" i="10"/>
  <c r="D5" i="10"/>
  <c r="D4" i="10"/>
  <c r="D11" i="9"/>
  <c r="D10" i="9"/>
  <c r="D9" i="9"/>
  <c r="D8" i="9"/>
  <c r="D7" i="9"/>
  <c r="D6" i="9"/>
  <c r="D5" i="9"/>
  <c r="D4" i="9"/>
  <c r="D12" i="8"/>
  <c r="D11" i="8"/>
  <c r="D10" i="8"/>
  <c r="D9" i="8"/>
  <c r="D8" i="8"/>
  <c r="D7" i="8"/>
  <c r="D6" i="8"/>
  <c r="D5" i="8"/>
  <c r="D4" i="8"/>
  <c r="C7" i="11" l="1"/>
  <c r="B8" i="11"/>
  <c r="C20" i="1"/>
  <c r="C21" i="1" s="1"/>
  <c r="C20" i="10"/>
  <c r="C21" i="10" s="1"/>
  <c r="C20" i="9"/>
  <c r="C21" i="9" s="1"/>
  <c r="C20" i="8"/>
  <c r="C21" i="8" s="1"/>
  <c r="D5" i="1"/>
  <c r="D6" i="1"/>
  <c r="D7" i="1"/>
  <c r="D8" i="1"/>
  <c r="D9" i="1"/>
  <c r="D10" i="1"/>
  <c r="D11" i="1"/>
  <c r="D12" i="1"/>
  <c r="D4" i="1"/>
  <c r="C8" i="11" l="1"/>
  <c r="B9" i="11"/>
  <c r="B10" i="11" l="1"/>
  <c r="C9" i="11"/>
  <c r="B11" i="11" l="1"/>
  <c r="C10" i="11"/>
  <c r="C11" i="11" l="1"/>
  <c r="B12" i="11"/>
  <c r="C12" i="11" l="1"/>
  <c r="B13" i="11"/>
  <c r="B14" i="11" l="1"/>
  <c r="C13" i="11"/>
  <c r="B15" i="11" l="1"/>
  <c r="C14" i="11"/>
  <c r="C15" i="11" l="1"/>
  <c r="B16" i="11"/>
  <c r="C16" i="11" l="1"/>
  <c r="B17" i="11"/>
  <c r="C17" i="11" s="1"/>
</calcChain>
</file>

<file path=xl/sharedStrings.xml><?xml version="1.0" encoding="utf-8"?>
<sst xmlns="http://schemas.openxmlformats.org/spreadsheetml/2006/main" count="71" uniqueCount="27">
  <si>
    <t>Temps (min)</t>
  </si>
  <si>
    <t>Concentration en glucose (g/L)</t>
  </si>
  <si>
    <t>(nombre de bactéries/mL)</t>
  </si>
  <si>
    <t>Concentration bactérienne N</t>
  </si>
  <si>
    <t>log (N)</t>
  </si>
  <si>
    <t xml:space="preserve"> </t>
  </si>
  <si>
    <t>Flacon 1</t>
  </si>
  <si>
    <t>Flacon 2</t>
  </si>
  <si>
    <t>Flacon 3</t>
  </si>
  <si>
    <t>Flacon 4</t>
  </si>
  <si>
    <t>non fait</t>
  </si>
  <si>
    <t>Non fait</t>
  </si>
  <si>
    <t>Temps en minute</t>
  </si>
  <si>
    <t>G=</t>
  </si>
  <si>
    <t>Étude du temps de génération</t>
  </si>
  <si>
    <t>Taux de croissance par heure</t>
  </si>
  <si>
    <t>Temps en heure, noté t</t>
  </si>
  <si>
    <t>Population cellules, notée N</t>
  </si>
  <si>
    <t>log(N)</t>
  </si>
  <si>
    <t>Temps de génération (en min)</t>
  </si>
  <si>
    <t>Équation droite</t>
  </si>
  <si>
    <t>N</t>
  </si>
  <si>
    <t>y=1,0625x+1</t>
  </si>
  <si>
    <t>y=1,0034x+1</t>
  </si>
  <si>
    <t>y=0,9506x+1</t>
  </si>
  <si>
    <t>log(N) à 48h</t>
  </si>
  <si>
    <t>Évolution en fonction du temps de génération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</si>
</sst>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right" vertical="top" wrapText="1"/>
    </xf>
    <xf numFmtId="0" fontId="3" fillId="0" borderId="6" xfId="0" applyFont="1" applyBorder="1" applyAlignment="1">
      <alignment horizontal="right" vertical="top" wrapText="1"/>
    </xf>
    <xf numFmtId="0" fontId="0" fillId="0" borderId="4" xfId="0" applyBorder="1" applyAlignment="1">
      <alignment horizontal="right" vertical="top" wrapText="1"/>
    </xf>
    <xf numFmtId="0" fontId="0" fillId="0" borderId="3" xfId="0" applyBorder="1"/>
    <xf numFmtId="0" fontId="0" fillId="0" borderId="1" xfId="0" applyBorder="1"/>
    <xf numFmtId="0" fontId="2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NumberFormat="1" applyBorder="1" applyAlignment="1">
      <alignment horizontal="right" vertical="top" wrapText="1"/>
    </xf>
    <xf numFmtId="0" fontId="0" fillId="0" borderId="6" xfId="0" applyNumberFormat="1" applyBorder="1" applyAlignment="1">
      <alignment horizontal="right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2" fontId="1" fillId="0" borderId="0" xfId="0" applyNumberFormat="1" applyFont="1"/>
    <xf numFmtId="0" fontId="2" fillId="0" borderId="9" xfId="0" applyFont="1" applyBorder="1" applyAlignment="1">
      <alignment horizontal="center" vertical="top" wrapText="1"/>
    </xf>
    <xf numFmtId="0" fontId="0" fillId="0" borderId="9" xfId="0" applyBorder="1"/>
    <xf numFmtId="0" fontId="1" fillId="0" borderId="2" xfId="0" applyFont="1" applyBorder="1"/>
    <xf numFmtId="0" fontId="0" fillId="0" borderId="10" xfId="0" applyBorder="1"/>
    <xf numFmtId="0" fontId="0" fillId="0" borderId="11" xfId="0" applyBorder="1"/>
    <xf numFmtId="2" fontId="0" fillId="0" borderId="12" xfId="0" applyNumberFormat="1" applyBorder="1"/>
    <xf numFmtId="0" fontId="0" fillId="0" borderId="13" xfId="0" applyBorder="1"/>
    <xf numFmtId="0" fontId="0" fillId="0" borderId="14" xfId="0" applyBorder="1"/>
    <xf numFmtId="0" fontId="0" fillId="0" borderId="0" xfId="0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Évolution de la concentration bactérienne et de la concentration de glucose - Flacon 1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Bactéries</c:v>
          </c:tx>
          <c:xVal>
            <c:numRef>
              <c:f>'Flacon 1'!$A$4:$A$12</c:f>
              <c:numCache>
                <c:formatCode>General</c:formatCode>
                <c:ptCount val="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</c:numCache>
            </c:numRef>
          </c:xVal>
          <c:yVal>
            <c:numRef>
              <c:f>'Flacon 1'!$C$4:$C$12</c:f>
              <c:numCache>
                <c:formatCode>General</c:formatCode>
                <c:ptCount val="9"/>
                <c:pt idx="0">
                  <c:v>1200000</c:v>
                </c:pt>
                <c:pt idx="1">
                  <c:v>1200000</c:v>
                </c:pt>
                <c:pt idx="2">
                  <c:v>1500000</c:v>
                </c:pt>
                <c:pt idx="3">
                  <c:v>2400000</c:v>
                </c:pt>
                <c:pt idx="4">
                  <c:v>4200000</c:v>
                </c:pt>
                <c:pt idx="5">
                  <c:v>11400000</c:v>
                </c:pt>
                <c:pt idx="6">
                  <c:v>21600000</c:v>
                </c:pt>
                <c:pt idx="7">
                  <c:v>23400000</c:v>
                </c:pt>
                <c:pt idx="8">
                  <c:v>29400000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86112"/>
        <c:axId val="37396480"/>
      </c:scatterChart>
      <c:scatterChart>
        <c:scatterStyle val="smoothMarker"/>
        <c:varyColors val="0"/>
        <c:ser>
          <c:idx val="1"/>
          <c:order val="1"/>
          <c:tx>
            <c:v>Glucose</c:v>
          </c:tx>
          <c:xVal>
            <c:numRef>
              <c:f>'Flacon 1'!$A$4:$A$12</c:f>
              <c:numCache>
                <c:formatCode>General</c:formatCode>
                <c:ptCount val="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</c:numCache>
            </c:numRef>
          </c:xVal>
          <c:yVal>
            <c:numRef>
              <c:f>'Flacon 1'!$B$4:$B$12</c:f>
              <c:numCache>
                <c:formatCode>General</c:formatCode>
                <c:ptCount val="9"/>
                <c:pt idx="0">
                  <c:v>3.74</c:v>
                </c:pt>
                <c:pt idx="1">
                  <c:v>3.56</c:v>
                </c:pt>
                <c:pt idx="2">
                  <c:v>3.32</c:v>
                </c:pt>
                <c:pt idx="3">
                  <c:v>2.34</c:v>
                </c:pt>
                <c:pt idx="4">
                  <c:v>2.21</c:v>
                </c:pt>
                <c:pt idx="5">
                  <c:v>1.62</c:v>
                </c:pt>
                <c:pt idx="6">
                  <c:v>1.59</c:v>
                </c:pt>
                <c:pt idx="7">
                  <c:v>1.4</c:v>
                </c:pt>
                <c:pt idx="8">
                  <c:v>1.32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00576"/>
        <c:axId val="37398400"/>
      </c:scatterChart>
      <c:valAx>
        <c:axId val="3738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Temps en min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396480"/>
        <c:crosses val="autoZero"/>
        <c:crossBetween val="midCat"/>
      </c:valAx>
      <c:valAx>
        <c:axId val="37396480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Nbre</a:t>
                </a:r>
                <a:r>
                  <a:rPr lang="fr-FR" baseline="0"/>
                  <a:t> de bactérie/mL</a:t>
                </a:r>
                <a:endParaRPr lang="fr-FR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386112"/>
        <c:crosses val="autoZero"/>
        <c:crossBetween val="midCat"/>
      </c:valAx>
      <c:valAx>
        <c:axId val="3739840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Glucose en g/L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00576"/>
        <c:crosses val="max"/>
        <c:crossBetween val="midCat"/>
      </c:valAx>
      <c:valAx>
        <c:axId val="374005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739840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Bonus!$C$4</c:f>
              <c:strCache>
                <c:ptCount val="1"/>
                <c:pt idx="0">
                  <c:v>log(N)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5.7341863517060367E-2"/>
                  <c:y val="-2.8136847477398665E-2"/>
                </c:manualLayout>
              </c:layout>
              <c:numFmt formatCode="General" sourceLinked="0"/>
            </c:trendlineLbl>
          </c:trendline>
          <c:xVal>
            <c:numRef>
              <c:f>Bonus!$A$5:$A$29</c:f>
              <c:numCache>
                <c:formatCode>General</c:formatCode>
                <c:ptCount val="25"/>
                <c:pt idx="0">
                  <c:v>0</c:v>
                </c:pt>
                <c:pt idx="1">
                  <c:v>0.28333333333333333</c:v>
                </c:pt>
                <c:pt idx="2">
                  <c:v>0.56666666666666665</c:v>
                </c:pt>
                <c:pt idx="3">
                  <c:v>0.85</c:v>
                </c:pt>
                <c:pt idx="4">
                  <c:v>1.1333333333333333</c:v>
                </c:pt>
                <c:pt idx="5">
                  <c:v>1.4166666666666665</c:v>
                </c:pt>
                <c:pt idx="6">
                  <c:v>1.6999999999999997</c:v>
                </c:pt>
                <c:pt idx="7">
                  <c:v>1.9833333333333329</c:v>
                </c:pt>
                <c:pt idx="8">
                  <c:v>2.2666666666666662</c:v>
                </c:pt>
                <c:pt idx="9">
                  <c:v>2.5499999999999994</c:v>
                </c:pt>
                <c:pt idx="10">
                  <c:v>2.8333333333333326</c:v>
                </c:pt>
                <c:pt idx="11">
                  <c:v>3.1166666666666658</c:v>
                </c:pt>
                <c:pt idx="12">
                  <c:v>3.399999999999999</c:v>
                </c:pt>
              </c:numCache>
            </c:numRef>
          </c:xVal>
          <c:yVal>
            <c:numRef>
              <c:f>Bonus!$C$5:$C$29</c:f>
              <c:numCache>
                <c:formatCode>General</c:formatCode>
                <c:ptCount val="25"/>
                <c:pt idx="0">
                  <c:v>1</c:v>
                </c:pt>
                <c:pt idx="1">
                  <c:v>1.3010299956639813</c:v>
                </c:pt>
                <c:pt idx="2">
                  <c:v>1.6020599913279623</c:v>
                </c:pt>
                <c:pt idx="3">
                  <c:v>1.9030899869919435</c:v>
                </c:pt>
                <c:pt idx="4">
                  <c:v>2.2041199826559246</c:v>
                </c:pt>
                <c:pt idx="5">
                  <c:v>2.5051499783199058</c:v>
                </c:pt>
                <c:pt idx="6">
                  <c:v>2.8061799739838871</c:v>
                </c:pt>
                <c:pt idx="7">
                  <c:v>3.1072099696478683</c:v>
                </c:pt>
                <c:pt idx="8">
                  <c:v>3.4082399653118496</c:v>
                </c:pt>
                <c:pt idx="9">
                  <c:v>3.7092699609758308</c:v>
                </c:pt>
                <c:pt idx="10">
                  <c:v>4.0102999566398116</c:v>
                </c:pt>
                <c:pt idx="11">
                  <c:v>4.3113299523037929</c:v>
                </c:pt>
                <c:pt idx="12">
                  <c:v>4.6123599479677742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60128"/>
        <c:axId val="38966016"/>
      </c:scatterChart>
      <c:valAx>
        <c:axId val="38960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966016"/>
        <c:crosses val="autoZero"/>
        <c:crossBetween val="midCat"/>
      </c:valAx>
      <c:valAx>
        <c:axId val="38966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9601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Évolution de la concentration bactérienne dans un repère semi-logarithmique - Flacon 1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'Flacon 1'!$A$4:$A$12</c:f>
              <c:numCache>
                <c:formatCode>General</c:formatCode>
                <c:ptCount val="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</c:numCache>
            </c:numRef>
          </c:xVal>
          <c:yVal>
            <c:numRef>
              <c:f>'Flacon 1'!$D$4:$D$12</c:f>
              <c:numCache>
                <c:formatCode>General</c:formatCode>
                <c:ptCount val="9"/>
                <c:pt idx="0">
                  <c:v>6.0791812460476251</c:v>
                </c:pt>
                <c:pt idx="1">
                  <c:v>6.0791812460476251</c:v>
                </c:pt>
                <c:pt idx="2">
                  <c:v>6.1760912590556813</c:v>
                </c:pt>
                <c:pt idx="3">
                  <c:v>6.3802112417116064</c:v>
                </c:pt>
                <c:pt idx="4">
                  <c:v>6.6232492903979008</c:v>
                </c:pt>
                <c:pt idx="5">
                  <c:v>7.0569048513364727</c:v>
                </c:pt>
                <c:pt idx="6">
                  <c:v>7.3344537511509307</c:v>
                </c:pt>
                <c:pt idx="7">
                  <c:v>7.3692158574101425</c:v>
                </c:pt>
                <c:pt idx="8">
                  <c:v>7.4683473304121577</c:v>
                </c:pt>
              </c:numCache>
            </c:numRef>
          </c:yVal>
          <c:smooth val="1"/>
        </c:ser>
        <c:ser>
          <c:idx val="1"/>
          <c:order val="1"/>
          <c:tx>
            <c:v>Phase expo</c:v>
          </c:tx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'Flacon 1'!$A$6:$A$10</c:f>
              <c:numCache>
                <c:formatCode>General</c:formatCode>
                <c:ptCount val="5"/>
                <c:pt idx="0">
                  <c:v>40</c:v>
                </c:pt>
                <c:pt idx="1">
                  <c:v>60</c:v>
                </c:pt>
                <c:pt idx="2">
                  <c:v>80</c:v>
                </c:pt>
                <c:pt idx="3">
                  <c:v>100</c:v>
                </c:pt>
                <c:pt idx="4">
                  <c:v>120</c:v>
                </c:pt>
              </c:numCache>
            </c:numRef>
          </c:xVal>
          <c:yVal>
            <c:numRef>
              <c:f>'Flacon 1'!$D$6:$D$10</c:f>
              <c:numCache>
                <c:formatCode>General</c:formatCode>
                <c:ptCount val="5"/>
                <c:pt idx="0">
                  <c:v>6.1760912590556813</c:v>
                </c:pt>
                <c:pt idx="1">
                  <c:v>6.3802112417116064</c:v>
                </c:pt>
                <c:pt idx="2">
                  <c:v>6.6232492903979008</c:v>
                </c:pt>
                <c:pt idx="3">
                  <c:v>7.0569048513364727</c:v>
                </c:pt>
                <c:pt idx="4">
                  <c:v>7.3344537511509307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731520"/>
        <c:axId val="98733440"/>
      </c:scatterChart>
      <c:valAx>
        <c:axId val="9873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Temps en min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8733440"/>
        <c:crosses val="autoZero"/>
        <c:crossBetween val="midCat"/>
      </c:valAx>
      <c:valAx>
        <c:axId val="98733440"/>
        <c:scaling>
          <c:orientation val="minMax"/>
          <c:min val="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log(Nbre de bactérie/mL)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873152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Évolution de la concentration bactérienne </a:t>
            </a:r>
            <a:r>
              <a:rPr lang="fr-FR" sz="1800" b="1" i="0" u="none" strike="noStrike" baseline="0"/>
              <a:t>et de la concentration de glucose </a:t>
            </a:r>
            <a:r>
              <a:rPr lang="fr-FR"/>
              <a:t>- Flacon 2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Bactéries</c:v>
          </c:tx>
          <c:xVal>
            <c:numRef>
              <c:f>'Flacon 2'!$A$4:$A$12</c:f>
              <c:numCache>
                <c:formatCode>General</c:formatCode>
                <c:ptCount val="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</c:numCache>
            </c:numRef>
          </c:xVal>
          <c:yVal>
            <c:numRef>
              <c:f>'Flacon 2'!$C$4:$C$12</c:f>
              <c:numCache>
                <c:formatCode>General</c:formatCode>
                <c:ptCount val="9"/>
                <c:pt idx="0">
                  <c:v>1500000</c:v>
                </c:pt>
                <c:pt idx="1">
                  <c:v>1500000</c:v>
                </c:pt>
                <c:pt idx="2">
                  <c:v>1800000</c:v>
                </c:pt>
                <c:pt idx="3">
                  <c:v>2100000</c:v>
                </c:pt>
                <c:pt idx="4">
                  <c:v>3900000</c:v>
                </c:pt>
                <c:pt idx="5">
                  <c:v>10500000</c:v>
                </c:pt>
                <c:pt idx="6">
                  <c:v>22200000</c:v>
                </c:pt>
                <c:pt idx="7">
                  <c:v>33600000</c:v>
                </c:pt>
                <c:pt idx="8">
                  <c:v>41400000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76608"/>
        <c:axId val="37486976"/>
      </c:scatterChart>
      <c:scatterChart>
        <c:scatterStyle val="smoothMarker"/>
        <c:varyColors val="0"/>
        <c:ser>
          <c:idx val="1"/>
          <c:order val="1"/>
          <c:tx>
            <c:v>Glucose</c:v>
          </c:tx>
          <c:xVal>
            <c:numRef>
              <c:f>'Flacon 2'!$A$4:$A$12</c:f>
              <c:numCache>
                <c:formatCode>General</c:formatCode>
                <c:ptCount val="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</c:numCache>
            </c:numRef>
          </c:xVal>
          <c:yVal>
            <c:numRef>
              <c:f>'Flacon 2'!$B$4:$B$12</c:f>
              <c:numCache>
                <c:formatCode>0.00</c:formatCode>
                <c:ptCount val="9"/>
                <c:pt idx="0">
                  <c:v>3.91</c:v>
                </c:pt>
                <c:pt idx="1">
                  <c:v>3.89</c:v>
                </c:pt>
                <c:pt idx="2">
                  <c:v>3.05</c:v>
                </c:pt>
                <c:pt idx="3">
                  <c:v>2.91</c:v>
                </c:pt>
                <c:pt idx="4">
                  <c:v>2.48</c:v>
                </c:pt>
                <c:pt idx="5">
                  <c:v>1.78</c:v>
                </c:pt>
                <c:pt idx="6">
                  <c:v>1.59</c:v>
                </c:pt>
                <c:pt idx="7">
                  <c:v>1.54</c:v>
                </c:pt>
                <c:pt idx="8">
                  <c:v>1.48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99264"/>
        <c:axId val="37488896"/>
      </c:scatterChart>
      <c:valAx>
        <c:axId val="3747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Temps en min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86976"/>
        <c:crosses val="autoZero"/>
        <c:crossBetween val="midCat"/>
      </c:valAx>
      <c:valAx>
        <c:axId val="374869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Nbre</a:t>
                </a:r>
                <a:r>
                  <a:rPr lang="fr-FR" baseline="0"/>
                  <a:t> de bactérie/mL</a:t>
                </a:r>
                <a:endParaRPr lang="fr-FR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76608"/>
        <c:crosses val="autoZero"/>
        <c:crossBetween val="midCat"/>
      </c:valAx>
      <c:valAx>
        <c:axId val="3748889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Glucose en g/L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37499264"/>
        <c:crosses val="max"/>
        <c:crossBetween val="midCat"/>
      </c:valAx>
      <c:valAx>
        <c:axId val="374992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7488896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Évolution de la concentration bactérienne dans un repère semi-logarithmique - Flacon 2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'Flacon 2'!$A$4:$A$12</c:f>
              <c:numCache>
                <c:formatCode>General</c:formatCode>
                <c:ptCount val="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</c:numCache>
            </c:numRef>
          </c:xVal>
          <c:yVal>
            <c:numRef>
              <c:f>'Flacon 2'!$D$4:$D$12</c:f>
              <c:numCache>
                <c:formatCode>General</c:formatCode>
                <c:ptCount val="9"/>
                <c:pt idx="0">
                  <c:v>6.1760912590556813</c:v>
                </c:pt>
                <c:pt idx="1">
                  <c:v>6.1760912590556813</c:v>
                </c:pt>
                <c:pt idx="2">
                  <c:v>6.2552725051033065</c:v>
                </c:pt>
                <c:pt idx="3">
                  <c:v>6.3222192947339195</c:v>
                </c:pt>
                <c:pt idx="4">
                  <c:v>6.5910646070264995</c:v>
                </c:pt>
                <c:pt idx="5">
                  <c:v>7.0211892990699383</c:v>
                </c:pt>
                <c:pt idx="6">
                  <c:v>7.3463529744506388</c:v>
                </c:pt>
                <c:pt idx="7">
                  <c:v>7.5263392773898437</c:v>
                </c:pt>
                <c:pt idx="8">
                  <c:v>7.6170003411208986</c:v>
                </c:pt>
              </c:numCache>
            </c:numRef>
          </c:yVal>
          <c:smooth val="1"/>
        </c:ser>
        <c:ser>
          <c:idx val="1"/>
          <c:order val="1"/>
          <c:tx>
            <c:v>Phase expo</c:v>
          </c:tx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'Flacon 2'!$A$7:$A$10</c:f>
              <c:numCache>
                <c:formatCode>General</c:formatCode>
                <c:ptCount val="4"/>
                <c:pt idx="0">
                  <c:v>60</c:v>
                </c:pt>
                <c:pt idx="1">
                  <c:v>80</c:v>
                </c:pt>
                <c:pt idx="2">
                  <c:v>100</c:v>
                </c:pt>
                <c:pt idx="3">
                  <c:v>120</c:v>
                </c:pt>
              </c:numCache>
            </c:numRef>
          </c:xVal>
          <c:yVal>
            <c:numRef>
              <c:f>'Flacon 2'!$D$7:$D$10</c:f>
              <c:numCache>
                <c:formatCode>General</c:formatCode>
                <c:ptCount val="4"/>
                <c:pt idx="0">
                  <c:v>6.3222192947339195</c:v>
                </c:pt>
                <c:pt idx="1">
                  <c:v>6.5910646070264995</c:v>
                </c:pt>
                <c:pt idx="2">
                  <c:v>7.0211892990699383</c:v>
                </c:pt>
                <c:pt idx="3">
                  <c:v>7.3463529744506388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10528"/>
        <c:axId val="37529088"/>
      </c:scatterChart>
      <c:valAx>
        <c:axId val="3751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Temps en min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29088"/>
        <c:crosses val="autoZero"/>
        <c:crossBetween val="midCat"/>
      </c:valAx>
      <c:valAx>
        <c:axId val="37529088"/>
        <c:scaling>
          <c:orientation val="minMax"/>
          <c:min val="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log(Nbre de bactérie/mL)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1052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Évolution de la concentration bactérienne </a:t>
            </a:r>
            <a:r>
              <a:rPr lang="fr-FR" sz="1800" b="1" i="0" u="none" strike="noStrike" baseline="0"/>
              <a:t>et de la concentration de glucose </a:t>
            </a:r>
            <a:r>
              <a:rPr lang="fr-FR"/>
              <a:t>- Flacon 3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Bactéries</c:v>
          </c:tx>
          <c:xVal>
            <c:numRef>
              <c:f>'Flacon 3'!$A$4:$A$11</c:f>
              <c:numCache>
                <c:formatCode>General</c:formatCode>
                <c:ptCount val="8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</c:numCache>
            </c:numRef>
          </c:xVal>
          <c:yVal>
            <c:numRef>
              <c:f>'Flacon 3'!$C$4:$C$11</c:f>
              <c:numCache>
                <c:formatCode>General</c:formatCode>
                <c:ptCount val="8"/>
                <c:pt idx="0">
                  <c:v>1200000</c:v>
                </c:pt>
                <c:pt idx="1">
                  <c:v>1500000</c:v>
                </c:pt>
                <c:pt idx="2">
                  <c:v>1500000</c:v>
                </c:pt>
                <c:pt idx="3">
                  <c:v>1800000</c:v>
                </c:pt>
                <c:pt idx="4">
                  <c:v>2700000</c:v>
                </c:pt>
                <c:pt idx="5">
                  <c:v>6300000</c:v>
                </c:pt>
                <c:pt idx="6">
                  <c:v>11400000</c:v>
                </c:pt>
                <c:pt idx="7">
                  <c:v>15300000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64320"/>
        <c:axId val="39066240"/>
      </c:scatterChart>
      <c:scatterChart>
        <c:scatterStyle val="smoothMarker"/>
        <c:varyColors val="0"/>
        <c:ser>
          <c:idx val="1"/>
          <c:order val="1"/>
          <c:tx>
            <c:v>Glucose</c:v>
          </c:tx>
          <c:xVal>
            <c:numRef>
              <c:f>'Flacon 3'!$A$4:$A$11</c:f>
              <c:numCache>
                <c:formatCode>General</c:formatCode>
                <c:ptCount val="8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</c:numCache>
            </c:numRef>
          </c:xVal>
          <c:yVal>
            <c:numRef>
              <c:f>'Flacon 3'!$B$4:$B$11</c:f>
              <c:numCache>
                <c:formatCode>General</c:formatCode>
                <c:ptCount val="8"/>
                <c:pt idx="0">
                  <c:v>3.88</c:v>
                </c:pt>
                <c:pt idx="1">
                  <c:v>3.56</c:v>
                </c:pt>
                <c:pt idx="2">
                  <c:v>3.59</c:v>
                </c:pt>
                <c:pt idx="3">
                  <c:v>2.85</c:v>
                </c:pt>
                <c:pt idx="4">
                  <c:v>2.56</c:v>
                </c:pt>
                <c:pt idx="5">
                  <c:v>2.34</c:v>
                </c:pt>
                <c:pt idx="6">
                  <c:v>1.99</c:v>
                </c:pt>
                <c:pt idx="7">
                  <c:v>1.74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78528"/>
        <c:axId val="39076608"/>
      </c:scatterChart>
      <c:valAx>
        <c:axId val="39064320"/>
        <c:scaling>
          <c:orientation val="minMax"/>
          <c:max val="14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Temps en min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066240"/>
        <c:crosses val="autoZero"/>
        <c:crossBetween val="midCat"/>
        <c:majorUnit val="20"/>
      </c:valAx>
      <c:valAx>
        <c:axId val="39066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Nbre</a:t>
                </a:r>
                <a:r>
                  <a:rPr lang="fr-FR" baseline="0"/>
                  <a:t> de bactérie/mL</a:t>
                </a:r>
                <a:endParaRPr lang="fr-FR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064320"/>
        <c:crosses val="autoZero"/>
        <c:crossBetween val="midCat"/>
      </c:valAx>
      <c:valAx>
        <c:axId val="3907660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Glucose en g/L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078528"/>
        <c:crosses val="max"/>
        <c:crossBetween val="midCat"/>
      </c:valAx>
      <c:valAx>
        <c:axId val="39078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907660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Évolution de la concentration bactérienne dans un repère semi-logarithmique - Flacon 3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'Flacon 3'!$A$4:$A$11</c:f>
              <c:numCache>
                <c:formatCode>General</c:formatCode>
                <c:ptCount val="8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</c:numCache>
            </c:numRef>
          </c:xVal>
          <c:yVal>
            <c:numRef>
              <c:f>'Flacon 3'!$D$4:$D$11</c:f>
              <c:numCache>
                <c:formatCode>General</c:formatCode>
                <c:ptCount val="8"/>
                <c:pt idx="0">
                  <c:v>6.0791812460476251</c:v>
                </c:pt>
                <c:pt idx="1">
                  <c:v>6.1760912590556813</c:v>
                </c:pt>
                <c:pt idx="2">
                  <c:v>6.1760912590556813</c:v>
                </c:pt>
                <c:pt idx="3">
                  <c:v>6.2552725051033065</c:v>
                </c:pt>
                <c:pt idx="4">
                  <c:v>6.4313637641589869</c:v>
                </c:pt>
                <c:pt idx="5">
                  <c:v>6.7993405494535821</c:v>
                </c:pt>
                <c:pt idx="6">
                  <c:v>7.0569048513364727</c:v>
                </c:pt>
                <c:pt idx="7">
                  <c:v>7.1846914308175984</c:v>
                </c:pt>
              </c:numCache>
            </c:numRef>
          </c:yVal>
          <c:smooth val="1"/>
        </c:ser>
        <c:ser>
          <c:idx val="1"/>
          <c:order val="1"/>
          <c:tx>
            <c:v>phase expo</c:v>
          </c:tx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'Flacon 3'!$A$7:$A$10</c:f>
              <c:numCache>
                <c:formatCode>General</c:formatCode>
                <c:ptCount val="4"/>
                <c:pt idx="0">
                  <c:v>60</c:v>
                </c:pt>
                <c:pt idx="1">
                  <c:v>80</c:v>
                </c:pt>
                <c:pt idx="2">
                  <c:v>100</c:v>
                </c:pt>
                <c:pt idx="3">
                  <c:v>120</c:v>
                </c:pt>
              </c:numCache>
            </c:numRef>
          </c:xVal>
          <c:yVal>
            <c:numRef>
              <c:f>'Flacon 3'!$D$7:$D$10</c:f>
              <c:numCache>
                <c:formatCode>General</c:formatCode>
                <c:ptCount val="4"/>
                <c:pt idx="0">
                  <c:v>6.2552725051033065</c:v>
                </c:pt>
                <c:pt idx="1">
                  <c:v>6.4313637641589869</c:v>
                </c:pt>
                <c:pt idx="2">
                  <c:v>6.7993405494535821</c:v>
                </c:pt>
                <c:pt idx="3">
                  <c:v>7.0569048513364727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92608"/>
        <c:axId val="39094528"/>
      </c:scatterChart>
      <c:valAx>
        <c:axId val="39092608"/>
        <c:scaling>
          <c:orientation val="minMax"/>
          <c:max val="14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Temps en min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094528"/>
        <c:crosses val="autoZero"/>
        <c:crossBetween val="midCat"/>
        <c:majorUnit val="20"/>
      </c:valAx>
      <c:valAx>
        <c:axId val="39094528"/>
        <c:scaling>
          <c:orientation val="minMax"/>
          <c:min val="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log(Nbre de bactérie/mL)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09260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Évolution de la concentration bactérienne </a:t>
            </a:r>
            <a:r>
              <a:rPr lang="fr-FR" sz="1800" b="1" i="0" u="none" strike="noStrike" baseline="0"/>
              <a:t>et de la concentration de glucose </a:t>
            </a:r>
            <a:r>
              <a:rPr lang="fr-FR"/>
              <a:t>- Flacon 4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Bactéries</c:v>
          </c:tx>
          <c:xVal>
            <c:numRef>
              <c:f>'Flacon 4'!$A$4:$A$12</c:f>
              <c:numCache>
                <c:formatCode>General</c:formatCode>
                <c:ptCount val="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</c:numCache>
            </c:numRef>
          </c:xVal>
          <c:yVal>
            <c:numRef>
              <c:f>'Flacon 4'!$C$4:$C$12</c:f>
              <c:numCache>
                <c:formatCode>General</c:formatCode>
                <c:ptCount val="9"/>
                <c:pt idx="0">
                  <c:v>1500000</c:v>
                </c:pt>
                <c:pt idx="1">
                  <c:v>1500000</c:v>
                </c:pt>
                <c:pt idx="2">
                  <c:v>1800000</c:v>
                </c:pt>
                <c:pt idx="3">
                  <c:v>2100000</c:v>
                </c:pt>
                <c:pt idx="4">
                  <c:v>3600000</c:v>
                </c:pt>
                <c:pt idx="5">
                  <c:v>8700000</c:v>
                </c:pt>
                <c:pt idx="6">
                  <c:v>17400000</c:v>
                </c:pt>
                <c:pt idx="7">
                  <c:v>17400000</c:v>
                </c:pt>
                <c:pt idx="8">
                  <c:v>24600000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03584"/>
        <c:axId val="39205504"/>
      </c:scatterChart>
      <c:scatterChart>
        <c:scatterStyle val="smoothMarker"/>
        <c:varyColors val="0"/>
        <c:ser>
          <c:idx val="1"/>
          <c:order val="1"/>
          <c:tx>
            <c:v>Glucose</c:v>
          </c:tx>
          <c:xVal>
            <c:numRef>
              <c:f>'Flacon 4'!$A$4:$A$11</c:f>
              <c:numCache>
                <c:formatCode>General</c:formatCode>
                <c:ptCount val="8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</c:numCache>
            </c:numRef>
          </c:xVal>
          <c:yVal>
            <c:numRef>
              <c:f>'Flacon 4'!$B$4:$B$11</c:f>
              <c:numCache>
                <c:formatCode>General</c:formatCode>
                <c:ptCount val="8"/>
                <c:pt idx="0">
                  <c:v>3.62</c:v>
                </c:pt>
                <c:pt idx="1">
                  <c:v>3.51</c:v>
                </c:pt>
                <c:pt idx="2">
                  <c:v>3.49</c:v>
                </c:pt>
                <c:pt idx="3">
                  <c:v>2.99</c:v>
                </c:pt>
                <c:pt idx="4">
                  <c:v>2.34</c:v>
                </c:pt>
                <c:pt idx="5">
                  <c:v>2.1</c:v>
                </c:pt>
                <c:pt idx="6">
                  <c:v>1.48</c:v>
                </c:pt>
                <c:pt idx="7">
                  <c:v>1.38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13696"/>
        <c:axId val="39211776"/>
      </c:scatterChart>
      <c:valAx>
        <c:axId val="39203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Temps en min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205504"/>
        <c:crosses val="autoZero"/>
        <c:crossBetween val="midCat"/>
      </c:valAx>
      <c:valAx>
        <c:axId val="39205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Nbre</a:t>
                </a:r>
                <a:r>
                  <a:rPr lang="fr-FR" baseline="0"/>
                  <a:t> de bactérie/mL</a:t>
                </a:r>
                <a:endParaRPr lang="fr-FR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203584"/>
        <c:crosses val="autoZero"/>
        <c:crossBetween val="midCat"/>
      </c:valAx>
      <c:valAx>
        <c:axId val="3921177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Glucose en g/L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213696"/>
        <c:crosses val="max"/>
        <c:crossBetween val="midCat"/>
      </c:valAx>
      <c:valAx>
        <c:axId val="392136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9211776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Évolution de la concentration bactérienne dans un repère semi-logarithmique - Flacon 4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'Flacon 4'!$A$4:$A$12</c:f>
              <c:numCache>
                <c:formatCode>General</c:formatCode>
                <c:ptCount val="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</c:numCache>
            </c:numRef>
          </c:xVal>
          <c:yVal>
            <c:numRef>
              <c:f>'Flacon 4'!$D$4:$D$12</c:f>
              <c:numCache>
                <c:formatCode>General</c:formatCode>
                <c:ptCount val="9"/>
                <c:pt idx="0">
                  <c:v>6.1760912590556813</c:v>
                </c:pt>
                <c:pt idx="1">
                  <c:v>6.1760912590556813</c:v>
                </c:pt>
                <c:pt idx="2">
                  <c:v>6.2552725051033065</c:v>
                </c:pt>
                <c:pt idx="3">
                  <c:v>6.3222192947339195</c:v>
                </c:pt>
                <c:pt idx="4">
                  <c:v>6.5563025007672868</c:v>
                </c:pt>
                <c:pt idx="5">
                  <c:v>6.9395192526186182</c:v>
                </c:pt>
                <c:pt idx="6">
                  <c:v>7.2405492482825995</c:v>
                </c:pt>
                <c:pt idx="7">
                  <c:v>7.2405492482825995</c:v>
                </c:pt>
                <c:pt idx="8">
                  <c:v>7.3909351071033793</c:v>
                </c:pt>
              </c:numCache>
            </c:numRef>
          </c:yVal>
          <c:smooth val="1"/>
        </c:ser>
        <c:ser>
          <c:idx val="1"/>
          <c:order val="1"/>
          <c:tx>
            <c:v>phase expo</c:v>
          </c:tx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'Flacon 4'!$A$7:$A$10</c:f>
              <c:numCache>
                <c:formatCode>General</c:formatCode>
                <c:ptCount val="4"/>
                <c:pt idx="0">
                  <c:v>60</c:v>
                </c:pt>
                <c:pt idx="1">
                  <c:v>80</c:v>
                </c:pt>
                <c:pt idx="2">
                  <c:v>100</c:v>
                </c:pt>
                <c:pt idx="3">
                  <c:v>120</c:v>
                </c:pt>
              </c:numCache>
            </c:numRef>
          </c:xVal>
          <c:yVal>
            <c:numRef>
              <c:f>'Flacon 4'!$D$7:$D$10</c:f>
              <c:numCache>
                <c:formatCode>General</c:formatCode>
                <c:ptCount val="4"/>
                <c:pt idx="0">
                  <c:v>6.3222192947339195</c:v>
                </c:pt>
                <c:pt idx="1">
                  <c:v>6.5563025007672868</c:v>
                </c:pt>
                <c:pt idx="2">
                  <c:v>6.9395192526186182</c:v>
                </c:pt>
                <c:pt idx="3">
                  <c:v>7.2405492482825995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46080"/>
        <c:axId val="38801792"/>
      </c:scatterChart>
      <c:valAx>
        <c:axId val="3924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Temps en min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8801792"/>
        <c:crosses val="autoZero"/>
        <c:crossBetween val="midCat"/>
      </c:valAx>
      <c:valAx>
        <c:axId val="38801792"/>
        <c:scaling>
          <c:orientation val="minMax"/>
          <c:min val="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log(Nbre de bactérie/mL)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24608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Bonus!$B$4</c:f>
              <c:strCache>
                <c:ptCount val="1"/>
                <c:pt idx="0">
                  <c:v>Population cellules, notée N</c:v>
                </c:pt>
              </c:strCache>
            </c:strRef>
          </c:tx>
          <c:spPr>
            <a:ln w="28575">
              <a:noFill/>
            </a:ln>
          </c:spPr>
          <c:xVal>
            <c:numRef>
              <c:f>Bonus!$A$5:$A$29</c:f>
              <c:numCache>
                <c:formatCode>General</c:formatCode>
                <c:ptCount val="25"/>
                <c:pt idx="0">
                  <c:v>0</c:v>
                </c:pt>
                <c:pt idx="1">
                  <c:v>0.28333333333333333</c:v>
                </c:pt>
                <c:pt idx="2">
                  <c:v>0.56666666666666665</c:v>
                </c:pt>
                <c:pt idx="3">
                  <c:v>0.85</c:v>
                </c:pt>
                <c:pt idx="4">
                  <c:v>1.1333333333333333</c:v>
                </c:pt>
                <c:pt idx="5">
                  <c:v>1.4166666666666665</c:v>
                </c:pt>
                <c:pt idx="6">
                  <c:v>1.6999999999999997</c:v>
                </c:pt>
                <c:pt idx="7">
                  <c:v>1.9833333333333329</c:v>
                </c:pt>
                <c:pt idx="8">
                  <c:v>2.2666666666666662</c:v>
                </c:pt>
                <c:pt idx="9">
                  <c:v>2.5499999999999994</c:v>
                </c:pt>
                <c:pt idx="10">
                  <c:v>2.8333333333333326</c:v>
                </c:pt>
                <c:pt idx="11">
                  <c:v>3.1166666666666658</c:v>
                </c:pt>
                <c:pt idx="12">
                  <c:v>3.399999999999999</c:v>
                </c:pt>
              </c:numCache>
            </c:numRef>
          </c:xVal>
          <c:yVal>
            <c:numRef>
              <c:f>Bonus!$B$5:$B$29</c:f>
              <c:numCache>
                <c:formatCode>General</c:formatCode>
                <c:ptCount val="25"/>
                <c:pt idx="0">
                  <c:v>10</c:v>
                </c:pt>
                <c:pt idx="1">
                  <c:v>20</c:v>
                </c:pt>
                <c:pt idx="2">
                  <c:v>40</c:v>
                </c:pt>
                <c:pt idx="3">
                  <c:v>80</c:v>
                </c:pt>
                <c:pt idx="4">
                  <c:v>160</c:v>
                </c:pt>
                <c:pt idx="5">
                  <c:v>320</c:v>
                </c:pt>
                <c:pt idx="6">
                  <c:v>640</c:v>
                </c:pt>
                <c:pt idx="7">
                  <c:v>1280</c:v>
                </c:pt>
                <c:pt idx="8">
                  <c:v>2560</c:v>
                </c:pt>
                <c:pt idx="9">
                  <c:v>5120</c:v>
                </c:pt>
                <c:pt idx="10">
                  <c:v>10240</c:v>
                </c:pt>
                <c:pt idx="11">
                  <c:v>20480</c:v>
                </c:pt>
                <c:pt idx="12">
                  <c:v>40960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33632"/>
        <c:axId val="38935168"/>
      </c:scatterChart>
      <c:valAx>
        <c:axId val="38933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935168"/>
        <c:crosses val="autoZero"/>
        <c:crossBetween val="midCat"/>
      </c:valAx>
      <c:valAx>
        <c:axId val="38935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9336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0</xdr:row>
      <xdr:rowOff>85723</xdr:rowOff>
    </xdr:from>
    <xdr:to>
      <xdr:col>10</xdr:col>
      <xdr:colOff>114300</xdr:colOff>
      <xdr:row>20</xdr:row>
      <xdr:rowOff>190499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114300</xdr:colOff>
      <xdr:row>0</xdr:row>
      <xdr:rowOff>76199</xdr:rowOff>
    </xdr:from>
    <xdr:to>
      <xdr:col>16</xdr:col>
      <xdr:colOff>114300</xdr:colOff>
      <xdr:row>20</xdr:row>
      <xdr:rowOff>190499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0</xdr:row>
      <xdr:rowOff>85723</xdr:rowOff>
    </xdr:from>
    <xdr:to>
      <xdr:col>10</xdr:col>
      <xdr:colOff>114300</xdr:colOff>
      <xdr:row>20</xdr:row>
      <xdr:rowOff>190499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114300</xdr:colOff>
      <xdr:row>0</xdr:row>
      <xdr:rowOff>76199</xdr:rowOff>
    </xdr:from>
    <xdr:to>
      <xdr:col>16</xdr:col>
      <xdr:colOff>114300</xdr:colOff>
      <xdr:row>20</xdr:row>
      <xdr:rowOff>190499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0</xdr:row>
      <xdr:rowOff>85723</xdr:rowOff>
    </xdr:from>
    <xdr:to>
      <xdr:col>10</xdr:col>
      <xdr:colOff>114300</xdr:colOff>
      <xdr:row>20</xdr:row>
      <xdr:rowOff>190499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114300</xdr:colOff>
      <xdr:row>0</xdr:row>
      <xdr:rowOff>76199</xdr:rowOff>
    </xdr:from>
    <xdr:to>
      <xdr:col>16</xdr:col>
      <xdr:colOff>114300</xdr:colOff>
      <xdr:row>20</xdr:row>
      <xdr:rowOff>190499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0</xdr:row>
      <xdr:rowOff>85723</xdr:rowOff>
    </xdr:from>
    <xdr:to>
      <xdr:col>10</xdr:col>
      <xdr:colOff>114300</xdr:colOff>
      <xdr:row>20</xdr:row>
      <xdr:rowOff>190499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114300</xdr:colOff>
      <xdr:row>0</xdr:row>
      <xdr:rowOff>76199</xdr:rowOff>
    </xdr:from>
    <xdr:to>
      <xdr:col>16</xdr:col>
      <xdr:colOff>114300</xdr:colOff>
      <xdr:row>20</xdr:row>
      <xdr:rowOff>190499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3</xdr:row>
      <xdr:rowOff>76200</xdr:rowOff>
    </xdr:from>
    <xdr:to>
      <xdr:col>9</xdr:col>
      <xdr:colOff>47625</xdr:colOff>
      <xdr:row>17</xdr:row>
      <xdr:rowOff>152400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114300</xdr:colOff>
      <xdr:row>3</xdr:row>
      <xdr:rowOff>76200</xdr:rowOff>
    </xdr:from>
    <xdr:to>
      <xdr:col>15</xdr:col>
      <xdr:colOff>114300</xdr:colOff>
      <xdr:row>17</xdr:row>
      <xdr:rowOff>9525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opLeftCell="A3" workbookViewId="0">
      <selection activeCell="B18" sqref="B18"/>
    </sheetView>
  </sheetViews>
  <sheetFormatPr baseColWidth="10" defaultRowHeight="14.5" x14ac:dyDescent="0.35"/>
  <cols>
    <col min="1" max="1" width="16.90625" customWidth="1"/>
    <col min="2" max="2" width="18.08984375" customWidth="1"/>
    <col min="3" max="3" width="16.6328125" bestFit="1" customWidth="1"/>
  </cols>
  <sheetData>
    <row r="1" spans="1:4" ht="15.75" thickBot="1" x14ac:dyDescent="0.3">
      <c r="A1" s="34" t="s">
        <v>6</v>
      </c>
      <c r="B1" s="35"/>
      <c r="C1" s="35"/>
      <c r="D1" s="36"/>
    </row>
    <row r="2" spans="1:4" ht="31" x14ac:dyDescent="0.35">
      <c r="A2" s="1" t="s">
        <v>0</v>
      </c>
      <c r="B2" s="3" t="s">
        <v>1</v>
      </c>
      <c r="C2" s="3" t="s">
        <v>3</v>
      </c>
      <c r="D2" s="12" t="s">
        <v>4</v>
      </c>
    </row>
    <row r="3" spans="1:4" ht="31.5" thickBot="1" x14ac:dyDescent="0.4">
      <c r="A3" s="2"/>
      <c r="B3" s="4"/>
      <c r="C3" s="4" t="s">
        <v>2</v>
      </c>
      <c r="D3" s="10" t="s">
        <v>5</v>
      </c>
    </row>
    <row r="4" spans="1:4" ht="16.5" thickBot="1" x14ac:dyDescent="0.3">
      <c r="A4" s="5">
        <v>0</v>
      </c>
      <c r="B4" s="6">
        <v>3.74</v>
      </c>
      <c r="C4" s="8">
        <v>1200000</v>
      </c>
      <c r="D4" s="11">
        <f>LOG10(C4)</f>
        <v>6.0791812460476251</v>
      </c>
    </row>
    <row r="5" spans="1:4" ht="16.5" thickBot="1" x14ac:dyDescent="0.3">
      <c r="A5" s="5">
        <v>20</v>
      </c>
      <c r="B5" s="6">
        <v>3.56</v>
      </c>
      <c r="C5" s="8">
        <v>1200000</v>
      </c>
      <c r="D5" s="11">
        <f t="shared" ref="D5:D12" si="0">LOG10(C5)</f>
        <v>6.0791812460476251</v>
      </c>
    </row>
    <row r="6" spans="1:4" ht="16.5" thickBot="1" x14ac:dyDescent="0.3">
      <c r="A6" s="5">
        <v>40</v>
      </c>
      <c r="B6" s="6">
        <v>3.32</v>
      </c>
      <c r="C6" s="8">
        <v>1500000</v>
      </c>
      <c r="D6" s="11">
        <f t="shared" si="0"/>
        <v>6.1760912590556813</v>
      </c>
    </row>
    <row r="7" spans="1:4" ht="16.5" thickBot="1" x14ac:dyDescent="0.3">
      <c r="A7" s="5">
        <v>60</v>
      </c>
      <c r="B7" s="6">
        <v>2.34</v>
      </c>
      <c r="C7" s="8">
        <v>2400000</v>
      </c>
      <c r="D7" s="11">
        <f t="shared" si="0"/>
        <v>6.3802112417116064</v>
      </c>
    </row>
    <row r="8" spans="1:4" ht="16.5" thickBot="1" x14ac:dyDescent="0.3">
      <c r="A8" s="5">
        <v>80</v>
      </c>
      <c r="B8" s="6">
        <v>2.21</v>
      </c>
      <c r="C8" s="8">
        <v>4200000</v>
      </c>
      <c r="D8" s="11">
        <f t="shared" si="0"/>
        <v>6.6232492903979008</v>
      </c>
    </row>
    <row r="9" spans="1:4" ht="16.5" thickBot="1" x14ac:dyDescent="0.3">
      <c r="A9" s="5">
        <v>100</v>
      </c>
      <c r="B9" s="6">
        <v>1.62</v>
      </c>
      <c r="C9" s="8">
        <v>11400000</v>
      </c>
      <c r="D9" s="11">
        <f t="shared" si="0"/>
        <v>7.0569048513364727</v>
      </c>
    </row>
    <row r="10" spans="1:4" ht="16.5" thickBot="1" x14ac:dyDescent="0.3">
      <c r="A10" s="5">
        <v>120</v>
      </c>
      <c r="B10" s="6">
        <v>1.59</v>
      </c>
      <c r="C10" s="8">
        <v>21600000</v>
      </c>
      <c r="D10" s="11">
        <f t="shared" si="0"/>
        <v>7.3344537511509307</v>
      </c>
    </row>
    <row r="11" spans="1:4" ht="16.5" thickBot="1" x14ac:dyDescent="0.3">
      <c r="A11" s="5">
        <v>140</v>
      </c>
      <c r="B11" s="6">
        <v>1.4</v>
      </c>
      <c r="C11" s="8">
        <v>23400000</v>
      </c>
      <c r="D11" s="11">
        <f t="shared" si="0"/>
        <v>7.3692158574101425</v>
      </c>
    </row>
    <row r="12" spans="1:4" ht="16.5" thickBot="1" x14ac:dyDescent="0.3">
      <c r="A12" s="5">
        <v>160</v>
      </c>
      <c r="B12" s="6">
        <v>1.32</v>
      </c>
      <c r="C12" s="8">
        <v>29400000</v>
      </c>
      <c r="D12" s="11">
        <f t="shared" si="0"/>
        <v>7.4683473304121577</v>
      </c>
    </row>
    <row r="14" spans="1:4" ht="15.75" x14ac:dyDescent="0.25">
      <c r="C14" s="21"/>
    </row>
    <row r="15" spans="1:4" ht="15" thickBot="1" x14ac:dyDescent="0.4">
      <c r="A15" s="22" t="s">
        <v>14</v>
      </c>
    </row>
    <row r="16" spans="1:4" ht="31" x14ac:dyDescent="0.35">
      <c r="A16" s="25" t="s">
        <v>3</v>
      </c>
      <c r="B16" s="26"/>
      <c r="C16" s="26"/>
    </row>
    <row r="17" spans="1:3" ht="31" x14ac:dyDescent="0.35">
      <c r="A17" s="1" t="s">
        <v>2</v>
      </c>
      <c r="B17" s="12" t="s">
        <v>4</v>
      </c>
      <c r="C17" s="27" t="s">
        <v>12</v>
      </c>
    </row>
    <row r="18" spans="1:3" ht="15" x14ac:dyDescent="0.25">
      <c r="A18" s="29">
        <f>10^7</f>
        <v>10000000</v>
      </c>
      <c r="B18" s="28">
        <f>LOG(A18)</f>
        <v>7</v>
      </c>
      <c r="C18" s="30">
        <f>(B18-5.5168)/0.015</f>
        <v>98.88000000000001</v>
      </c>
    </row>
    <row r="19" spans="1:3" ht="15.75" thickBot="1" x14ac:dyDescent="0.3">
      <c r="A19" s="31">
        <f>2*10^7</f>
        <v>20000000</v>
      </c>
      <c r="B19" s="32">
        <f>LOG(A19)</f>
        <v>7.3010299956639813</v>
      </c>
      <c r="C19" s="30">
        <f>(B19-5.5168)/0.015</f>
        <v>118.94866637759876</v>
      </c>
    </row>
    <row r="20" spans="1:3" ht="15" x14ac:dyDescent="0.25">
      <c r="A20" s="22"/>
      <c r="B20" s="23" t="s">
        <v>13</v>
      </c>
      <c r="C20" s="24">
        <f>C19-C18</f>
        <v>20.068666377598745</v>
      </c>
    </row>
    <row r="21" spans="1:3" ht="15" x14ac:dyDescent="0.25">
      <c r="A21" s="37" t="s">
        <v>15</v>
      </c>
      <c r="B21" s="37"/>
      <c r="C21" s="22">
        <f>60/C20</f>
        <v>2.9897352853986261</v>
      </c>
    </row>
  </sheetData>
  <mergeCells count="2">
    <mergeCell ref="A1:D1"/>
    <mergeCell ref="A21:B2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opLeftCell="A3" workbookViewId="0">
      <selection activeCell="C21" sqref="C21"/>
    </sheetView>
  </sheetViews>
  <sheetFormatPr baseColWidth="10" defaultRowHeight="14.5" x14ac:dyDescent="0.35"/>
  <cols>
    <col min="1" max="1" width="15.26953125" customWidth="1"/>
    <col min="2" max="2" width="18.08984375" customWidth="1"/>
    <col min="3" max="3" width="16.6328125" bestFit="1" customWidth="1"/>
  </cols>
  <sheetData>
    <row r="1" spans="1:4" ht="15.75" thickBot="1" x14ac:dyDescent="0.3">
      <c r="A1" s="34" t="s">
        <v>7</v>
      </c>
      <c r="B1" s="35"/>
      <c r="C1" s="35"/>
      <c r="D1" s="36"/>
    </row>
    <row r="2" spans="1:4" ht="31" x14ac:dyDescent="0.35">
      <c r="A2" s="1" t="s">
        <v>0</v>
      </c>
      <c r="B2" s="3" t="s">
        <v>1</v>
      </c>
      <c r="C2" s="3" t="s">
        <v>3</v>
      </c>
      <c r="D2" s="12" t="s">
        <v>4</v>
      </c>
    </row>
    <row r="3" spans="1:4" ht="31.5" thickBot="1" x14ac:dyDescent="0.4">
      <c r="A3" s="2"/>
      <c r="B3" s="4"/>
      <c r="C3" s="4" t="s">
        <v>2</v>
      </c>
      <c r="D3" s="10" t="s">
        <v>5</v>
      </c>
    </row>
    <row r="4" spans="1:4" ht="15.75" thickBot="1" x14ac:dyDescent="0.3">
      <c r="A4" s="5">
        <v>0</v>
      </c>
      <c r="B4" s="17">
        <v>3.91</v>
      </c>
      <c r="C4" s="15">
        <v>1500000</v>
      </c>
      <c r="D4" s="11">
        <f>LOG10(C4)</f>
        <v>6.1760912590556813</v>
      </c>
    </row>
    <row r="5" spans="1:4" ht="15.75" thickBot="1" x14ac:dyDescent="0.3">
      <c r="A5" s="5">
        <v>20</v>
      </c>
      <c r="B5" s="18">
        <v>3.89</v>
      </c>
      <c r="C5" s="16">
        <v>1500000</v>
      </c>
      <c r="D5" s="11">
        <f t="shared" ref="D5:D12" si="0">LOG10(C5)</f>
        <v>6.1760912590556813</v>
      </c>
    </row>
    <row r="6" spans="1:4" ht="15.75" thickBot="1" x14ac:dyDescent="0.3">
      <c r="A6" s="5">
        <v>40</v>
      </c>
      <c r="B6" s="18">
        <v>3.05</v>
      </c>
      <c r="C6" s="16">
        <v>1800000</v>
      </c>
      <c r="D6" s="11">
        <f t="shared" si="0"/>
        <v>6.2552725051033065</v>
      </c>
    </row>
    <row r="7" spans="1:4" ht="15.75" thickBot="1" x14ac:dyDescent="0.3">
      <c r="A7" s="5">
        <v>60</v>
      </c>
      <c r="B7" s="18">
        <v>2.91</v>
      </c>
      <c r="C7" s="16">
        <v>2100000</v>
      </c>
      <c r="D7" s="11">
        <f t="shared" si="0"/>
        <v>6.3222192947339195</v>
      </c>
    </row>
    <row r="8" spans="1:4" ht="15.75" thickBot="1" x14ac:dyDescent="0.3">
      <c r="A8" s="5">
        <v>80</v>
      </c>
      <c r="B8" s="18">
        <v>2.48</v>
      </c>
      <c r="C8" s="16">
        <v>3900000</v>
      </c>
      <c r="D8" s="11">
        <f t="shared" si="0"/>
        <v>6.5910646070264995</v>
      </c>
    </row>
    <row r="9" spans="1:4" ht="15.75" thickBot="1" x14ac:dyDescent="0.3">
      <c r="A9" s="5">
        <v>100</v>
      </c>
      <c r="B9" s="18">
        <v>1.78</v>
      </c>
      <c r="C9" s="16">
        <v>10500000</v>
      </c>
      <c r="D9" s="11">
        <f t="shared" si="0"/>
        <v>7.0211892990699383</v>
      </c>
    </row>
    <row r="10" spans="1:4" ht="15.75" thickBot="1" x14ac:dyDescent="0.3">
      <c r="A10" s="5">
        <v>120</v>
      </c>
      <c r="B10" s="18">
        <v>1.59</v>
      </c>
      <c r="C10" s="16">
        <v>22200000</v>
      </c>
      <c r="D10" s="11">
        <f t="shared" si="0"/>
        <v>7.3463529744506388</v>
      </c>
    </row>
    <row r="11" spans="1:4" ht="15.75" thickBot="1" x14ac:dyDescent="0.3">
      <c r="A11" s="5">
        <v>140</v>
      </c>
      <c r="B11" s="18">
        <v>1.54</v>
      </c>
      <c r="C11" s="16">
        <v>33600000</v>
      </c>
      <c r="D11" s="11">
        <f t="shared" si="0"/>
        <v>7.5263392773898437</v>
      </c>
    </row>
    <row r="12" spans="1:4" ht="15.75" thickBot="1" x14ac:dyDescent="0.3">
      <c r="A12" s="5">
        <v>160</v>
      </c>
      <c r="B12" s="18">
        <v>1.48</v>
      </c>
      <c r="C12" s="16">
        <v>41400000</v>
      </c>
      <c r="D12" s="11">
        <f t="shared" si="0"/>
        <v>7.6170003411208986</v>
      </c>
    </row>
    <row r="15" spans="1:4" ht="15" thickBot="1" x14ac:dyDescent="0.4">
      <c r="A15" s="22" t="s">
        <v>14</v>
      </c>
    </row>
    <row r="16" spans="1:4" ht="31" x14ac:dyDescent="0.35">
      <c r="A16" s="25" t="s">
        <v>3</v>
      </c>
      <c r="B16" s="26"/>
      <c r="C16" s="26"/>
    </row>
    <row r="17" spans="1:3" ht="31" x14ac:dyDescent="0.35">
      <c r="A17" s="1" t="s">
        <v>2</v>
      </c>
      <c r="B17" s="12" t="s">
        <v>4</v>
      </c>
      <c r="C17" s="27" t="s">
        <v>12</v>
      </c>
    </row>
    <row r="18" spans="1:3" ht="15" x14ac:dyDescent="0.25">
      <c r="A18" s="29">
        <f>10^7</f>
        <v>10000000</v>
      </c>
      <c r="B18" s="28">
        <f>LOG(A18)</f>
        <v>7</v>
      </c>
      <c r="C18" s="30">
        <f>(B18-5.2441)/0.0175</f>
        <v>100.33714285714282</v>
      </c>
    </row>
    <row r="19" spans="1:3" ht="15.75" thickBot="1" x14ac:dyDescent="0.3">
      <c r="A19" s="31">
        <f>2*10^7</f>
        <v>20000000</v>
      </c>
      <c r="B19" s="32">
        <f>LOG(A19)</f>
        <v>7.3010299956639813</v>
      </c>
      <c r="C19" s="30">
        <f>(B19-5.2441)/0.0175</f>
        <v>117.53885689508461</v>
      </c>
    </row>
    <row r="20" spans="1:3" ht="15" x14ac:dyDescent="0.25">
      <c r="A20" s="22"/>
      <c r="B20" s="23" t="s">
        <v>13</v>
      </c>
      <c r="C20" s="24">
        <f>C19-C18</f>
        <v>17.201714037941784</v>
      </c>
    </row>
    <row r="21" spans="1:3" ht="15" x14ac:dyDescent="0.25">
      <c r="A21" s="37" t="s">
        <v>15</v>
      </c>
      <c r="B21" s="37"/>
      <c r="C21" s="22">
        <f>60/C20</f>
        <v>3.48802449963173</v>
      </c>
    </row>
  </sheetData>
  <mergeCells count="2">
    <mergeCell ref="A1:D1"/>
    <mergeCell ref="A21:B2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opLeftCell="A3" workbookViewId="0">
      <selection activeCell="C21" sqref="C21"/>
    </sheetView>
  </sheetViews>
  <sheetFormatPr baseColWidth="10" defaultRowHeight="14.5" x14ac:dyDescent="0.35"/>
  <cols>
    <col min="1" max="1" width="15.36328125" customWidth="1"/>
    <col min="2" max="2" width="18.08984375" customWidth="1"/>
    <col min="3" max="3" width="16.6328125" bestFit="1" customWidth="1"/>
  </cols>
  <sheetData>
    <row r="1" spans="1:4" ht="15.75" thickBot="1" x14ac:dyDescent="0.3">
      <c r="A1" s="34" t="s">
        <v>8</v>
      </c>
      <c r="B1" s="35"/>
      <c r="C1" s="35"/>
      <c r="D1" s="36"/>
    </row>
    <row r="2" spans="1:4" ht="31" x14ac:dyDescent="0.35">
      <c r="A2" s="1" t="s">
        <v>0</v>
      </c>
      <c r="B2" s="3" t="s">
        <v>1</v>
      </c>
      <c r="C2" s="3" t="s">
        <v>3</v>
      </c>
      <c r="D2" s="12" t="s">
        <v>4</v>
      </c>
    </row>
    <row r="3" spans="1:4" ht="31.5" thickBot="1" x14ac:dyDescent="0.4">
      <c r="A3" s="2"/>
      <c r="B3" s="4"/>
      <c r="C3" s="4" t="s">
        <v>2</v>
      </c>
      <c r="D3" s="10" t="s">
        <v>5</v>
      </c>
    </row>
    <row r="4" spans="1:4" ht="15.75" thickBot="1" x14ac:dyDescent="0.3">
      <c r="A4" s="5">
        <v>0</v>
      </c>
      <c r="B4" s="13">
        <v>3.88</v>
      </c>
      <c r="C4" s="9">
        <v>1200000</v>
      </c>
      <c r="D4" s="11">
        <f>LOG10(C4)</f>
        <v>6.0791812460476251</v>
      </c>
    </row>
    <row r="5" spans="1:4" ht="15.75" thickBot="1" x14ac:dyDescent="0.3">
      <c r="A5" s="5">
        <v>20</v>
      </c>
      <c r="B5" s="14">
        <v>3.56</v>
      </c>
      <c r="C5" s="7">
        <v>1500000</v>
      </c>
      <c r="D5" s="11">
        <f t="shared" ref="D5:D11" si="0">LOG10(C5)</f>
        <v>6.1760912590556813</v>
      </c>
    </row>
    <row r="6" spans="1:4" ht="15.75" thickBot="1" x14ac:dyDescent="0.3">
      <c r="A6" s="5">
        <v>40</v>
      </c>
      <c r="B6" s="14">
        <v>3.59</v>
      </c>
      <c r="C6" s="7">
        <v>1500000</v>
      </c>
      <c r="D6" s="11">
        <f t="shared" si="0"/>
        <v>6.1760912590556813</v>
      </c>
    </row>
    <row r="7" spans="1:4" ht="15.75" thickBot="1" x14ac:dyDescent="0.3">
      <c r="A7" s="5">
        <v>60</v>
      </c>
      <c r="B7" s="14">
        <v>2.85</v>
      </c>
      <c r="C7" s="7">
        <v>1800000</v>
      </c>
      <c r="D7" s="11">
        <f t="shared" si="0"/>
        <v>6.2552725051033065</v>
      </c>
    </row>
    <row r="8" spans="1:4" ht="15.75" thickBot="1" x14ac:dyDescent="0.3">
      <c r="A8" s="5">
        <v>80</v>
      </c>
      <c r="B8" s="14">
        <v>2.56</v>
      </c>
      <c r="C8" s="7">
        <v>2700000</v>
      </c>
      <c r="D8" s="11">
        <f t="shared" si="0"/>
        <v>6.4313637641589869</v>
      </c>
    </row>
    <row r="9" spans="1:4" ht="15.75" thickBot="1" x14ac:dyDescent="0.3">
      <c r="A9" s="5">
        <v>100</v>
      </c>
      <c r="B9" s="14">
        <v>2.34</v>
      </c>
      <c r="C9" s="7">
        <v>6300000</v>
      </c>
      <c r="D9" s="11">
        <f t="shared" si="0"/>
        <v>6.7993405494535821</v>
      </c>
    </row>
    <row r="10" spans="1:4" ht="15.75" thickBot="1" x14ac:dyDescent="0.3">
      <c r="A10" s="5">
        <v>120</v>
      </c>
      <c r="B10" s="14">
        <v>1.99</v>
      </c>
      <c r="C10" s="7">
        <v>11400000</v>
      </c>
      <c r="D10" s="11">
        <f t="shared" si="0"/>
        <v>7.0569048513364727</v>
      </c>
    </row>
    <row r="11" spans="1:4" ht="15.75" thickBot="1" x14ac:dyDescent="0.3">
      <c r="A11" s="5">
        <v>140</v>
      </c>
      <c r="B11" s="14">
        <v>1.74</v>
      </c>
      <c r="C11" s="7">
        <v>15300000</v>
      </c>
      <c r="D11" s="11">
        <f t="shared" si="0"/>
        <v>7.1846914308175984</v>
      </c>
    </row>
    <row r="12" spans="1:4" ht="16.5" thickBot="1" x14ac:dyDescent="0.3">
      <c r="A12" s="5">
        <v>160</v>
      </c>
      <c r="B12" s="6" t="s">
        <v>10</v>
      </c>
      <c r="C12" s="8" t="s">
        <v>10</v>
      </c>
      <c r="D12" s="11"/>
    </row>
    <row r="15" spans="1:4" ht="15" thickBot="1" x14ac:dyDescent="0.4">
      <c r="A15" s="22" t="s">
        <v>14</v>
      </c>
    </row>
    <row r="16" spans="1:4" ht="31" x14ac:dyDescent="0.35">
      <c r="A16" s="25" t="s">
        <v>3</v>
      </c>
      <c r="B16" s="26"/>
      <c r="C16" s="26"/>
    </row>
    <row r="17" spans="1:3" ht="31" x14ac:dyDescent="0.35">
      <c r="A17" s="1" t="s">
        <v>2</v>
      </c>
      <c r="B17" s="12" t="s">
        <v>4</v>
      </c>
      <c r="C17" s="27" t="s">
        <v>12</v>
      </c>
    </row>
    <row r="18" spans="1:3" ht="15" x14ac:dyDescent="0.25">
      <c r="A18" s="29">
        <f>10^7</f>
        <v>10000000</v>
      </c>
      <c r="B18" s="28">
        <f>LOG(A18)</f>
        <v>7</v>
      </c>
      <c r="C18" s="30">
        <f>(B18-5.3879)/0.0139</f>
        <v>115.97841726618705</v>
      </c>
    </row>
    <row r="19" spans="1:3" ht="15.75" thickBot="1" x14ac:dyDescent="0.3">
      <c r="A19" s="31">
        <f>2*10^7</f>
        <v>20000000</v>
      </c>
      <c r="B19" s="32">
        <f>LOG(A19)</f>
        <v>7.3010299956639813</v>
      </c>
      <c r="C19" s="30">
        <f>(B19-5.3879)/0.0139</f>
        <v>137.63525148661736</v>
      </c>
    </row>
    <row r="20" spans="1:3" ht="15" x14ac:dyDescent="0.25">
      <c r="A20" s="22"/>
      <c r="B20" s="23" t="s">
        <v>13</v>
      </c>
      <c r="C20" s="24">
        <f>C19-C18</f>
        <v>21.656834220430312</v>
      </c>
    </row>
    <row r="21" spans="1:3" ht="15" x14ac:dyDescent="0.25">
      <c r="A21" s="37" t="s">
        <v>15</v>
      </c>
      <c r="B21" s="37"/>
      <c r="C21" s="22">
        <f>60/C20</f>
        <v>2.7704880311360589</v>
      </c>
    </row>
  </sheetData>
  <mergeCells count="2">
    <mergeCell ref="A1:D1"/>
    <mergeCell ref="A21:B2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opLeftCell="A3" workbookViewId="0">
      <selection activeCell="C21" sqref="C21"/>
    </sheetView>
  </sheetViews>
  <sheetFormatPr baseColWidth="10" defaultRowHeight="14.5" x14ac:dyDescent="0.35"/>
  <cols>
    <col min="1" max="1" width="15.7265625" customWidth="1"/>
    <col min="2" max="2" width="18.08984375" customWidth="1"/>
    <col min="3" max="3" width="16.6328125" bestFit="1" customWidth="1"/>
  </cols>
  <sheetData>
    <row r="1" spans="1:4" ht="15.75" thickBot="1" x14ac:dyDescent="0.3">
      <c r="A1" s="34" t="s">
        <v>9</v>
      </c>
      <c r="B1" s="35"/>
      <c r="C1" s="35"/>
      <c r="D1" s="36"/>
    </row>
    <row r="2" spans="1:4" ht="31" x14ac:dyDescent="0.35">
      <c r="A2" s="1" t="s">
        <v>0</v>
      </c>
      <c r="B2" s="3" t="s">
        <v>1</v>
      </c>
      <c r="C2" s="3" t="s">
        <v>3</v>
      </c>
      <c r="D2" s="12" t="s">
        <v>4</v>
      </c>
    </row>
    <row r="3" spans="1:4" ht="31.5" thickBot="1" x14ac:dyDescent="0.4">
      <c r="A3" s="2"/>
      <c r="B3" s="4"/>
      <c r="C3" s="4" t="s">
        <v>2</v>
      </c>
      <c r="D3" s="10" t="s">
        <v>5</v>
      </c>
    </row>
    <row r="4" spans="1:4" ht="15.75" thickBot="1" x14ac:dyDescent="0.3">
      <c r="A4" s="5">
        <v>0</v>
      </c>
      <c r="B4" s="19">
        <v>3.62</v>
      </c>
      <c r="C4" s="15">
        <v>1500000</v>
      </c>
      <c r="D4" s="11">
        <f>LOG10(C4)</f>
        <v>6.1760912590556813</v>
      </c>
    </row>
    <row r="5" spans="1:4" ht="15.75" thickBot="1" x14ac:dyDescent="0.3">
      <c r="A5" s="5">
        <v>20</v>
      </c>
      <c r="B5" s="20">
        <v>3.51</v>
      </c>
      <c r="C5" s="16">
        <v>1500000</v>
      </c>
      <c r="D5" s="11">
        <f t="shared" ref="D5:D12" si="0">LOG10(C5)</f>
        <v>6.1760912590556813</v>
      </c>
    </row>
    <row r="6" spans="1:4" ht="15.75" thickBot="1" x14ac:dyDescent="0.3">
      <c r="A6" s="5">
        <v>40</v>
      </c>
      <c r="B6" s="20">
        <v>3.49</v>
      </c>
      <c r="C6" s="16">
        <v>1800000</v>
      </c>
      <c r="D6" s="11">
        <f t="shared" si="0"/>
        <v>6.2552725051033065</v>
      </c>
    </row>
    <row r="7" spans="1:4" ht="15.75" thickBot="1" x14ac:dyDescent="0.3">
      <c r="A7" s="5">
        <v>60</v>
      </c>
      <c r="B7" s="20">
        <v>2.99</v>
      </c>
      <c r="C7" s="16">
        <v>2100000</v>
      </c>
      <c r="D7" s="11">
        <f t="shared" si="0"/>
        <v>6.3222192947339195</v>
      </c>
    </row>
    <row r="8" spans="1:4" ht="15.75" thickBot="1" x14ac:dyDescent="0.3">
      <c r="A8" s="5">
        <v>80</v>
      </c>
      <c r="B8" s="20">
        <v>2.34</v>
      </c>
      <c r="C8" s="16">
        <v>3600000</v>
      </c>
      <c r="D8" s="11">
        <f t="shared" si="0"/>
        <v>6.5563025007672868</v>
      </c>
    </row>
    <row r="9" spans="1:4" ht="15.75" thickBot="1" x14ac:dyDescent="0.3">
      <c r="A9" s="5">
        <v>100</v>
      </c>
      <c r="B9" s="20">
        <v>2.1</v>
      </c>
      <c r="C9" s="16">
        <v>8700000</v>
      </c>
      <c r="D9" s="11">
        <f t="shared" si="0"/>
        <v>6.9395192526186182</v>
      </c>
    </row>
    <row r="10" spans="1:4" ht="15.75" thickBot="1" x14ac:dyDescent="0.3">
      <c r="A10" s="5">
        <v>120</v>
      </c>
      <c r="B10" s="20">
        <v>1.48</v>
      </c>
      <c r="C10" s="16">
        <v>17400000</v>
      </c>
      <c r="D10" s="11">
        <f t="shared" si="0"/>
        <v>7.2405492482825995</v>
      </c>
    </row>
    <row r="11" spans="1:4" ht="15.75" thickBot="1" x14ac:dyDescent="0.3">
      <c r="A11" s="5">
        <v>140</v>
      </c>
      <c r="B11" s="20">
        <v>1.38</v>
      </c>
      <c r="C11" s="16">
        <v>17400000</v>
      </c>
      <c r="D11" s="11">
        <f t="shared" si="0"/>
        <v>7.2405492482825995</v>
      </c>
    </row>
    <row r="12" spans="1:4" ht="15.75" thickBot="1" x14ac:dyDescent="0.3">
      <c r="A12" s="5">
        <v>160</v>
      </c>
      <c r="B12" s="20" t="s">
        <v>11</v>
      </c>
      <c r="C12" s="16">
        <v>24600000</v>
      </c>
      <c r="D12" s="11">
        <f t="shared" si="0"/>
        <v>7.3909351071033793</v>
      </c>
    </row>
    <row r="15" spans="1:4" ht="15" thickBot="1" x14ac:dyDescent="0.4">
      <c r="A15" s="22" t="s">
        <v>14</v>
      </c>
    </row>
    <row r="16" spans="1:4" ht="31" x14ac:dyDescent="0.35">
      <c r="A16" s="25" t="s">
        <v>3</v>
      </c>
      <c r="B16" s="26"/>
      <c r="C16" s="26"/>
    </row>
    <row r="17" spans="1:3" ht="31" x14ac:dyDescent="0.35">
      <c r="A17" s="1" t="s">
        <v>2</v>
      </c>
      <c r="B17" s="12" t="s">
        <v>4</v>
      </c>
      <c r="C17" s="27" t="s">
        <v>12</v>
      </c>
    </row>
    <row r="18" spans="1:3" ht="15" x14ac:dyDescent="0.25">
      <c r="A18" s="29">
        <f>10^7</f>
        <v>10000000</v>
      </c>
      <c r="B18" s="28">
        <f>LOG(A18)</f>
        <v>7</v>
      </c>
      <c r="C18" s="30">
        <f>(B18-5.3525)/0.0157</f>
        <v>104.93630573248409</v>
      </c>
    </row>
    <row r="19" spans="1:3" ht="15.75" thickBot="1" x14ac:dyDescent="0.3">
      <c r="A19" s="31">
        <f>2*10^7</f>
        <v>20000000</v>
      </c>
      <c r="B19" s="32">
        <f>LOG(A19)</f>
        <v>7.3010299956639813</v>
      </c>
      <c r="C19" s="30">
        <f>(B19-5.3525)/0.0157</f>
        <v>124.11019080662302</v>
      </c>
    </row>
    <row r="20" spans="1:3" ht="15" x14ac:dyDescent="0.25">
      <c r="A20" s="22"/>
      <c r="B20" s="23" t="s">
        <v>13</v>
      </c>
      <c r="C20" s="24">
        <f>C19-C18</f>
        <v>19.173885074138937</v>
      </c>
    </row>
    <row r="21" spans="1:3" ht="15" x14ac:dyDescent="0.25">
      <c r="A21" s="37" t="s">
        <v>15</v>
      </c>
      <c r="B21" s="37"/>
      <c r="C21" s="22">
        <f>60/C20</f>
        <v>3.1292562653838942</v>
      </c>
    </row>
  </sheetData>
  <mergeCells count="2">
    <mergeCell ref="A1:D1"/>
    <mergeCell ref="A21:B2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B4" sqref="B4"/>
    </sheetView>
  </sheetViews>
  <sheetFormatPr baseColWidth="10" defaultRowHeight="14.5" x14ac:dyDescent="0.35"/>
  <cols>
    <col min="1" max="1" width="28.08984375" bestFit="1" customWidth="1"/>
    <col min="2" max="2" width="18.08984375" bestFit="1" customWidth="1"/>
    <col min="6" max="6" width="14.7265625" bestFit="1" customWidth="1"/>
    <col min="7" max="7" width="11.6328125" bestFit="1" customWidth="1"/>
    <col min="8" max="8" width="12" bestFit="1" customWidth="1"/>
  </cols>
  <sheetData>
    <row r="1" spans="1:3" x14ac:dyDescent="0.35">
      <c r="A1" s="22" t="s">
        <v>26</v>
      </c>
    </row>
    <row r="2" spans="1:3" ht="15" x14ac:dyDescent="0.25">
      <c r="A2" s="22"/>
    </row>
    <row r="3" spans="1:3" x14ac:dyDescent="0.35">
      <c r="A3" t="s">
        <v>19</v>
      </c>
      <c r="B3">
        <v>17</v>
      </c>
    </row>
    <row r="4" spans="1:3" s="33" customFormat="1" ht="26.25" customHeight="1" x14ac:dyDescent="0.35">
      <c r="A4" s="33" t="s">
        <v>16</v>
      </c>
      <c r="B4" s="33" t="s">
        <v>17</v>
      </c>
      <c r="C4" s="33" t="s">
        <v>18</v>
      </c>
    </row>
    <row r="5" spans="1:3" ht="15" x14ac:dyDescent="0.25">
      <c r="A5">
        <v>0</v>
      </c>
      <c r="B5">
        <v>10</v>
      </c>
      <c r="C5">
        <f>LOG(B5)</f>
        <v>1</v>
      </c>
    </row>
    <row r="6" spans="1:3" ht="15" x14ac:dyDescent="0.25">
      <c r="A6">
        <f t="shared" ref="A6:A17" si="0">A5+G/60</f>
        <v>0.28333333333333333</v>
      </c>
      <c r="B6">
        <f>B5*2</f>
        <v>20</v>
      </c>
      <c r="C6">
        <f t="shared" ref="C6:C17" si="1">LOG(B6)</f>
        <v>1.3010299956639813</v>
      </c>
    </row>
    <row r="7" spans="1:3" ht="15" x14ac:dyDescent="0.25">
      <c r="A7">
        <f t="shared" si="0"/>
        <v>0.56666666666666665</v>
      </c>
      <c r="B7">
        <f t="shared" ref="B7:B17" si="2">B6*2</f>
        <v>40</v>
      </c>
      <c r="C7">
        <f t="shared" si="1"/>
        <v>1.6020599913279623</v>
      </c>
    </row>
    <row r="8" spans="1:3" ht="15" x14ac:dyDescent="0.25">
      <c r="A8">
        <f t="shared" si="0"/>
        <v>0.85</v>
      </c>
      <c r="B8">
        <f t="shared" si="2"/>
        <v>80</v>
      </c>
      <c r="C8">
        <f t="shared" si="1"/>
        <v>1.9030899869919435</v>
      </c>
    </row>
    <row r="9" spans="1:3" ht="15" x14ac:dyDescent="0.25">
      <c r="A9">
        <f t="shared" si="0"/>
        <v>1.1333333333333333</v>
      </c>
      <c r="B9">
        <f t="shared" si="2"/>
        <v>160</v>
      </c>
      <c r="C9">
        <f t="shared" si="1"/>
        <v>2.2041199826559246</v>
      </c>
    </row>
    <row r="10" spans="1:3" ht="15" x14ac:dyDescent="0.25">
      <c r="A10">
        <f t="shared" si="0"/>
        <v>1.4166666666666665</v>
      </c>
      <c r="B10">
        <f t="shared" si="2"/>
        <v>320</v>
      </c>
      <c r="C10">
        <f t="shared" si="1"/>
        <v>2.5051499783199058</v>
      </c>
    </row>
    <row r="11" spans="1:3" ht="15" x14ac:dyDescent="0.25">
      <c r="A11">
        <f t="shared" si="0"/>
        <v>1.6999999999999997</v>
      </c>
      <c r="B11">
        <f t="shared" si="2"/>
        <v>640</v>
      </c>
      <c r="C11">
        <f t="shared" si="1"/>
        <v>2.8061799739838871</v>
      </c>
    </row>
    <row r="12" spans="1:3" ht="15" x14ac:dyDescent="0.25">
      <c r="A12">
        <f t="shared" si="0"/>
        <v>1.9833333333333329</v>
      </c>
      <c r="B12">
        <f t="shared" si="2"/>
        <v>1280</v>
      </c>
      <c r="C12">
        <f t="shared" si="1"/>
        <v>3.1072099696478683</v>
      </c>
    </row>
    <row r="13" spans="1:3" ht="15" x14ac:dyDescent="0.25">
      <c r="A13">
        <f t="shared" si="0"/>
        <v>2.2666666666666662</v>
      </c>
      <c r="B13">
        <f t="shared" si="2"/>
        <v>2560</v>
      </c>
      <c r="C13">
        <f t="shared" si="1"/>
        <v>3.4082399653118496</v>
      </c>
    </row>
    <row r="14" spans="1:3" ht="15" x14ac:dyDescent="0.25">
      <c r="A14">
        <f t="shared" si="0"/>
        <v>2.5499999999999994</v>
      </c>
      <c r="B14">
        <f t="shared" si="2"/>
        <v>5120</v>
      </c>
      <c r="C14">
        <f t="shared" si="1"/>
        <v>3.7092699609758308</v>
      </c>
    </row>
    <row r="15" spans="1:3" ht="15" x14ac:dyDescent="0.25">
      <c r="A15">
        <f t="shared" si="0"/>
        <v>2.8333333333333326</v>
      </c>
      <c r="B15">
        <f t="shared" si="2"/>
        <v>10240</v>
      </c>
      <c r="C15">
        <f t="shared" si="1"/>
        <v>4.0102999566398116</v>
      </c>
    </row>
    <row r="16" spans="1:3" ht="15" x14ac:dyDescent="0.25">
      <c r="A16">
        <f t="shared" si="0"/>
        <v>3.1166666666666658</v>
      </c>
      <c r="B16">
        <f t="shared" si="2"/>
        <v>20480</v>
      </c>
      <c r="C16">
        <f t="shared" si="1"/>
        <v>4.3113299523037929</v>
      </c>
    </row>
    <row r="17" spans="1:8" ht="15" x14ac:dyDescent="0.25">
      <c r="A17">
        <f t="shared" si="0"/>
        <v>3.399999999999999</v>
      </c>
      <c r="B17">
        <f t="shared" si="2"/>
        <v>40960</v>
      </c>
      <c r="C17">
        <f t="shared" si="1"/>
        <v>4.6123599479677742</v>
      </c>
    </row>
    <row r="20" spans="1:8" x14ac:dyDescent="0.35">
      <c r="E20" t="s">
        <v>13</v>
      </c>
      <c r="F20" t="s">
        <v>20</v>
      </c>
      <c r="G20" t="s">
        <v>25</v>
      </c>
      <c r="H20" t="s">
        <v>21</v>
      </c>
    </row>
    <row r="21" spans="1:8" ht="15" x14ac:dyDescent="0.25">
      <c r="E21">
        <v>17</v>
      </c>
      <c r="F21" t="s">
        <v>22</v>
      </c>
      <c r="G21">
        <f>1.0625*48+1</f>
        <v>52</v>
      </c>
      <c r="H21">
        <f>10^G21</f>
        <v>9.9999999999999999E+51</v>
      </c>
    </row>
    <row r="22" spans="1:8" ht="15" x14ac:dyDescent="0.25">
      <c r="E22">
        <v>18</v>
      </c>
      <c r="F22" t="s">
        <v>23</v>
      </c>
      <c r="G22">
        <f>1.0034*48+1</f>
        <v>49.163200000000003</v>
      </c>
      <c r="H22">
        <f>10^G22</f>
        <v>1.45612949861608E+49</v>
      </c>
    </row>
    <row r="23" spans="1:8" ht="15" x14ac:dyDescent="0.25">
      <c r="E23">
        <v>19</v>
      </c>
      <c r="F23" t="s">
        <v>24</v>
      </c>
      <c r="G23">
        <f>0.9506*48+1</f>
        <v>46.628799999999998</v>
      </c>
      <c r="H23">
        <f>10^G23</f>
        <v>4.2540246294406849E+46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Flacon 1</vt:lpstr>
      <vt:lpstr>Flacon 2</vt:lpstr>
      <vt:lpstr>Flacon 3</vt:lpstr>
      <vt:lpstr>Flacon 4</vt:lpstr>
      <vt:lpstr>Bonus</vt:lpstr>
      <vt:lpstr>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MENESR</dc:creator>
  <cp:lastModifiedBy>PLab</cp:lastModifiedBy>
  <dcterms:created xsi:type="dcterms:W3CDTF">2016-01-17T21:18:11Z</dcterms:created>
  <dcterms:modified xsi:type="dcterms:W3CDTF">2016-10-20T13:30:10Z</dcterms:modified>
</cp:coreProperties>
</file>